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25" windowHeight="3555" tabRatio="576" activeTab="0"/>
  </bookViews>
  <sheets>
    <sheet name="Monetizzazione" sheetId="1" r:id="rId1"/>
    <sheet name="Foglio1" sheetId="2" r:id="rId2"/>
  </sheets>
  <definedNames>
    <definedName name="Excel_BuiltIn_Print_Area" localSheetId="0">'Monetizzazione'!$B$4:$E$61</definedName>
    <definedName name="_xlnm.Print_Area" localSheetId="0">'Monetizzazione'!$B$4:$E$61</definedName>
  </definedNames>
  <calcPr fullCalcOnLoad="1"/>
</workbook>
</file>

<file path=xl/sharedStrings.xml><?xml version="1.0" encoding="utf-8"?>
<sst xmlns="http://schemas.openxmlformats.org/spreadsheetml/2006/main" count="106" uniqueCount="48">
  <si>
    <t>Funzione</t>
  </si>
  <si>
    <t xml:space="preserve">St </t>
  </si>
  <si>
    <t>Monetizzazione Totale</t>
  </si>
  <si>
    <t>P2</t>
  </si>
  <si>
    <t>V</t>
  </si>
  <si>
    <t>AD</t>
  </si>
  <si>
    <t>P1</t>
  </si>
  <si>
    <t>Tessuto</t>
  </si>
  <si>
    <t>Zona OMI</t>
  </si>
  <si>
    <t>Sottozona</t>
  </si>
  <si>
    <t>D3</t>
  </si>
  <si>
    <t>Mq. dotazioni</t>
  </si>
  <si>
    <t>mq. ogni 100 mq. di St.</t>
  </si>
  <si>
    <t>FUNZIONE ABITATIVA, COMMERCIALE, TERZIARIA</t>
  </si>
  <si>
    <t>B1</t>
  </si>
  <si>
    <t>D1</t>
  </si>
  <si>
    <t>D2</t>
  </si>
  <si>
    <t>E1</t>
  </si>
  <si>
    <t>FUNZIONE TURISTICO-RICETTIVA</t>
  </si>
  <si>
    <t>FUNZIONE PRODUTTIVA</t>
  </si>
  <si>
    <t>A</t>
  </si>
  <si>
    <t>B</t>
  </si>
  <si>
    <t>C</t>
  </si>
  <si>
    <t>Valore area</t>
  </si>
  <si>
    <t>Tab 3 - PdC Convenzionati</t>
  </si>
  <si>
    <t xml:space="preserve">Tab 4 </t>
  </si>
  <si>
    <t xml:space="preserve"> sottozona </t>
  </si>
  <si>
    <t>Coefficiente</t>
  </si>
  <si>
    <t>macrozona A</t>
  </si>
  <si>
    <t>Valore aree edificabili</t>
  </si>
  <si>
    <t xml:space="preserve"> (€/mq di fabbricato)</t>
  </si>
  <si>
    <t>*</t>
  </si>
  <si>
    <t>Tipo di dotazione</t>
  </si>
  <si>
    <t>OMI</t>
  </si>
  <si>
    <t>ZONE</t>
  </si>
  <si>
    <t>Valore €</t>
  </si>
  <si>
    <t xml:space="preserve">Valore aree </t>
  </si>
  <si>
    <t>edificabili</t>
  </si>
  <si>
    <t>variabili</t>
  </si>
  <si>
    <t>Valori OMI di riferimento come da delibera di G.C. 227/2022</t>
  </si>
  <si>
    <t>A1</t>
  </si>
  <si>
    <t>a</t>
  </si>
  <si>
    <t>Q5</t>
  </si>
  <si>
    <t>Valori calmierati del 20% come previsto da Delibera di G.M. 227/2022</t>
  </si>
  <si>
    <t>1 - funzione di progetto;</t>
  </si>
  <si>
    <t>2 - zona OMI;</t>
  </si>
  <si>
    <t>2 - sottozona OMI;</t>
  </si>
  <si>
    <t>&lt;--- dalle tabelle di Dx prendere il valore definito da: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</si>
</sst>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* #,##0_-;\-&quot;€&quot;* #,##0_-;_-&quot;€&quot;* &quot;-&quot;_-;_-@_-"/>
    <numFmt numFmtId="171" formatCode="_-&quot;€&quot;* #,##0.00_-;\-&quot;€&quot;* #,##0.00_-;_-&quot;€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&quot; €&quot;"/>
    <numFmt numFmtId="177" formatCode="[$€-410]\ #,##0;\-[$€-410]\ #,##0"/>
  </numFmts>
  <fonts count="33">
    <font>
      <sz val="10"/>
      <name val="Arial"/>
      <family val="2"/>
    </font>
    <font>
      <sz val="11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99FF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9" borderId="1" applyNumberFormat="0" applyAlignment="0" applyProtection="0"/>
    <xf numFmtId="0" fontId="10" fillId="0" borderId="2" applyNumberFormat="0" applyFill="0" applyAlignment="0" applyProtection="0"/>
    <xf numFmtId="0" fontId="11" fillId="13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5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10" borderId="0" applyNumberFormat="0" applyBorder="0" applyAlignment="0" applyProtection="0"/>
    <xf numFmtId="0" fontId="0" fillId="5" borderId="4" applyNumberFormat="0" applyAlignment="0" applyProtection="0"/>
    <xf numFmtId="0" fontId="6" fillId="9" borderId="5" applyNumberFormat="0" applyAlignment="0" applyProtection="0"/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2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2" fillId="0" borderId="10" xfId="0" applyNumberFormat="1" applyFont="1" applyBorder="1" applyAlignment="1">
      <alignment horizontal="left" vertical="center"/>
    </xf>
    <xf numFmtId="2" fontId="2" fillId="18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22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19" borderId="10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2" fillId="18" borderId="11" xfId="0" applyFont="1" applyFill="1" applyBorder="1" applyAlignment="1">
      <alignment horizontal="center"/>
    </xf>
    <xf numFmtId="6" fontId="2" fillId="19" borderId="10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1" xfId="0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/>
    </xf>
    <xf numFmtId="8" fontId="24" fillId="0" borderId="17" xfId="0" applyNumberFormat="1" applyFont="1" applyBorder="1" applyAlignment="1">
      <alignment horizontal="right" wrapText="1"/>
    </xf>
    <xf numFmtId="8" fontId="24" fillId="0" borderId="18" xfId="0" applyNumberFormat="1" applyFont="1" applyBorder="1" applyAlignment="1">
      <alignment/>
    </xf>
    <xf numFmtId="0" fontId="3" fillId="20" borderId="19" xfId="0" applyFont="1" applyFill="1" applyBorder="1" applyAlignment="1" applyProtection="1">
      <alignment horizontal="center"/>
      <protection/>
    </xf>
    <xf numFmtId="0" fontId="3" fillId="20" borderId="20" xfId="0" applyFont="1" applyFill="1" applyBorder="1" applyAlignment="1" applyProtection="1">
      <alignment horizontal="center"/>
      <protection/>
    </xf>
    <xf numFmtId="0" fontId="3" fillId="20" borderId="20" xfId="0" applyFont="1" applyFill="1" applyBorder="1" applyAlignment="1" applyProtection="1">
      <alignment horizontal="center" wrapText="1"/>
      <protection/>
    </xf>
    <xf numFmtId="0" fontId="3" fillId="20" borderId="21" xfId="0" applyFont="1" applyFill="1" applyBorder="1" applyAlignment="1" applyProtection="1">
      <alignment horizontal="center"/>
      <protection/>
    </xf>
    <xf numFmtId="0" fontId="3" fillId="20" borderId="22" xfId="0" applyFont="1" applyFill="1" applyBorder="1" applyAlignment="1" applyProtection="1">
      <alignment horizontal="center" wrapText="1"/>
      <protection/>
    </xf>
    <xf numFmtId="0" fontId="3" fillId="20" borderId="11" xfId="0" applyFont="1" applyFill="1" applyBorder="1" applyAlignment="1" applyProtection="1">
      <alignment horizontal="center"/>
      <protection/>
    </xf>
    <xf numFmtId="0" fontId="23" fillId="20" borderId="23" xfId="0" applyFont="1" applyFill="1" applyBorder="1" applyAlignment="1" applyProtection="1">
      <alignment horizontal="center" wrapText="1"/>
      <protection/>
    </xf>
    <xf numFmtId="0" fontId="3" fillId="20" borderId="23" xfId="0" applyFont="1" applyFill="1" applyBorder="1" applyAlignment="1" applyProtection="1">
      <alignment wrapText="1"/>
      <protection/>
    </xf>
    <xf numFmtId="0" fontId="3" fillId="20" borderId="23" xfId="0" applyFont="1" applyFill="1" applyBorder="1" applyAlignment="1" applyProtection="1">
      <alignment horizontal="center" wrapText="1"/>
      <protection/>
    </xf>
    <xf numFmtId="4" fontId="0" fillId="20" borderId="10" xfId="0" applyNumberFormat="1" applyFill="1" applyBorder="1" applyAlignment="1" applyProtection="1">
      <alignment/>
      <protection/>
    </xf>
    <xf numFmtId="3" fontId="0" fillId="20" borderId="10" xfId="0" applyNumberFormat="1" applyFill="1" applyBorder="1" applyAlignment="1" applyProtection="1">
      <alignment/>
      <protection/>
    </xf>
    <xf numFmtId="0" fontId="3" fillId="20" borderId="10" xfId="0" applyFont="1" applyFill="1" applyBorder="1" applyAlignment="1" applyProtection="1">
      <alignment horizontal="center"/>
      <protection/>
    </xf>
    <xf numFmtId="0" fontId="31" fillId="20" borderId="10" xfId="0" applyFont="1" applyFill="1" applyBorder="1" applyAlignment="1" applyProtection="1">
      <alignment horizontal="center"/>
      <protection/>
    </xf>
    <xf numFmtId="0" fontId="2" fillId="19" borderId="0" xfId="0" applyFont="1" applyFill="1" applyAlignment="1">
      <alignment horizontal="center"/>
    </xf>
    <xf numFmtId="2" fontId="2" fillId="19" borderId="10" xfId="0" applyNumberFormat="1" applyFont="1" applyFill="1" applyBorder="1" applyAlignment="1">
      <alignment horizontal="center" vertical="center"/>
    </xf>
    <xf numFmtId="0" fontId="22" fillId="21" borderId="10" xfId="0" applyFont="1" applyFill="1" applyBorder="1" applyAlignment="1">
      <alignment horizontal="center" wrapText="1"/>
    </xf>
    <xf numFmtId="0" fontId="22" fillId="21" borderId="10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left" vertical="center"/>
    </xf>
    <xf numFmtId="0" fontId="2" fillId="20" borderId="24" xfId="0" applyFont="1" applyFill="1" applyBorder="1" applyAlignment="1">
      <alignment horizontal="left"/>
    </xf>
    <xf numFmtId="0" fontId="2" fillId="20" borderId="25" xfId="0" applyFont="1" applyFill="1" applyBorder="1" applyAlignment="1">
      <alignment horizontal="left"/>
    </xf>
    <xf numFmtId="0" fontId="2" fillId="20" borderId="26" xfId="0" applyFont="1" applyFill="1" applyBorder="1" applyAlignment="1">
      <alignment horizontal="left"/>
    </xf>
    <xf numFmtId="0" fontId="3" fillId="22" borderId="19" xfId="0" applyFont="1" applyFill="1" applyBorder="1" applyAlignment="1" applyProtection="1">
      <alignment horizontal="center"/>
      <protection/>
    </xf>
    <xf numFmtId="0" fontId="3" fillId="23" borderId="10" xfId="0" applyFont="1" applyFill="1" applyBorder="1" applyAlignment="1" applyProtection="1">
      <alignment horizontal="center"/>
      <protection/>
    </xf>
    <xf numFmtId="0" fontId="3" fillId="24" borderId="10" xfId="0" applyFont="1" applyFill="1" applyBorder="1" applyAlignment="1" applyProtection="1">
      <alignment horizontal="center"/>
      <protection/>
    </xf>
    <xf numFmtId="0" fontId="3" fillId="0" borderId="27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BC65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BBE33D"/>
      <rgbColor rgb="000066CC"/>
      <rgbColor rgb="00CCCCFF"/>
      <rgbColor rgb="00000080"/>
      <rgbColor rgb="00FF00FF"/>
      <rgbColor rgb="00FFDE59"/>
      <rgbColor rgb="0000FFFF"/>
      <rgbColor rgb="00800080"/>
      <rgbColor rgb="00800000"/>
      <rgbColor rgb="00008080"/>
      <rgbColor rgb="000000FF"/>
      <rgbColor rgb="0000CCFF"/>
      <rgbColor rgb="00F6F9D4"/>
      <rgbColor rgb="00CCFFCC"/>
      <rgbColor rgb="00FFFF99"/>
      <rgbColor rgb="0099CCFF"/>
      <rgbColor rgb="00FF99CC"/>
      <rgbColor rgb="00FFF5CE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2:M32"/>
  <sheetViews>
    <sheetView tabSelected="1" workbookViewId="0" topLeftCell="A1">
      <selection activeCell="K36" sqref="K36"/>
    </sheetView>
  </sheetViews>
  <sheetFormatPr defaultColWidth="8.8515625" defaultRowHeight="12.75"/>
  <cols>
    <col min="1" max="1" width="8.8515625" style="0" customWidth="1"/>
    <col min="2" max="2" width="15.57421875" style="0" customWidth="1"/>
    <col min="3" max="3" width="20.8515625" style="0" customWidth="1"/>
    <col min="4" max="4" width="15.140625" style="0" customWidth="1"/>
    <col min="5" max="5" width="22.140625" style="0" customWidth="1"/>
    <col min="6" max="6" width="9.00390625" style="15" customWidth="1"/>
    <col min="7" max="7" width="7.00390625" style="15" customWidth="1"/>
    <col min="8" max="8" width="21.28125" style="0" customWidth="1"/>
    <col min="9" max="9" width="15.28125" style="0" customWidth="1"/>
    <col min="10" max="10" width="13.7109375" style="0" customWidth="1"/>
    <col min="11" max="11" width="13.140625" style="0" customWidth="1"/>
    <col min="12" max="12" width="12.421875" style="0" customWidth="1"/>
    <col min="13" max="13" width="4.8515625" style="0" customWidth="1"/>
  </cols>
  <sheetData>
    <row r="2" ht="18">
      <c r="C2" s="44" t="s">
        <v>38</v>
      </c>
    </row>
    <row r="3" spans="7:12" ht="12.75">
      <c r="G3" s="56" t="s">
        <v>39</v>
      </c>
      <c r="H3" s="56"/>
      <c r="I3" s="56"/>
      <c r="J3" s="56"/>
      <c r="K3" s="56"/>
      <c r="L3" s="56"/>
    </row>
    <row r="4" spans="2:13" s="1" customFormat="1" ht="15" customHeight="1">
      <c r="B4" s="8" t="s">
        <v>0</v>
      </c>
      <c r="C4" s="45" t="s">
        <v>40</v>
      </c>
      <c r="D4" s="3"/>
      <c r="E4"/>
      <c r="G4" s="53" t="s">
        <v>13</v>
      </c>
      <c r="H4" s="53"/>
      <c r="I4" s="53"/>
      <c r="J4" s="53"/>
      <c r="K4" s="53"/>
      <c r="L4" s="53"/>
      <c r="M4" s="15"/>
    </row>
    <row r="5" spans="2:13" ht="15" customHeight="1">
      <c r="B5" s="2" t="s">
        <v>7</v>
      </c>
      <c r="C5" s="16" t="s">
        <v>42</v>
      </c>
      <c r="G5" s="31" t="s">
        <v>34</v>
      </c>
      <c r="H5" s="32" t="s">
        <v>36</v>
      </c>
      <c r="I5" s="33" t="s">
        <v>27</v>
      </c>
      <c r="J5" s="33" t="s">
        <v>35</v>
      </c>
      <c r="K5" s="33" t="s">
        <v>35</v>
      </c>
      <c r="L5" s="33" t="s">
        <v>35</v>
      </c>
      <c r="M5" s="15"/>
    </row>
    <row r="6" spans="2:13" ht="15" customHeight="1">
      <c r="B6" s="2" t="s">
        <v>1</v>
      </c>
      <c r="C6" s="9">
        <v>2383</v>
      </c>
      <c r="D6" s="3"/>
      <c r="G6" s="34" t="s">
        <v>33</v>
      </c>
      <c r="H6" s="35" t="s">
        <v>37</v>
      </c>
      <c r="I6" s="35" t="s">
        <v>28</v>
      </c>
      <c r="J6" s="35" t="s">
        <v>26</v>
      </c>
      <c r="K6" s="35" t="s">
        <v>26</v>
      </c>
      <c r="L6" s="35" t="s">
        <v>26</v>
      </c>
      <c r="M6" s="15"/>
    </row>
    <row r="7" spans="2:13" ht="15" customHeight="1">
      <c r="B7" s="2" t="s">
        <v>8</v>
      </c>
      <c r="C7" s="13" t="s">
        <v>10</v>
      </c>
      <c r="G7" s="36"/>
      <c r="H7" s="37" t="s">
        <v>30</v>
      </c>
      <c r="I7" s="38"/>
      <c r="J7" s="39" t="s">
        <v>20</v>
      </c>
      <c r="K7" s="39" t="s">
        <v>21</v>
      </c>
      <c r="L7" s="39" t="s">
        <v>22</v>
      </c>
      <c r="M7" s="15"/>
    </row>
    <row r="8" spans="2:13" ht="15" customHeight="1">
      <c r="B8" s="2" t="s">
        <v>9</v>
      </c>
      <c r="C8" s="13" t="s">
        <v>41</v>
      </c>
      <c r="G8" s="36" t="s">
        <v>14</v>
      </c>
      <c r="H8" s="40">
        <f>1278*0.8</f>
        <v>1022.4000000000001</v>
      </c>
      <c r="I8" s="40">
        <v>0.22</v>
      </c>
      <c r="J8" s="41">
        <f>H8*I8</f>
        <v>224.92800000000003</v>
      </c>
      <c r="K8" s="41">
        <f>J8*0.8</f>
        <v>179.94240000000002</v>
      </c>
      <c r="L8" s="41">
        <f>J8*0.6</f>
        <v>134.95680000000002</v>
      </c>
      <c r="M8" s="25" t="s">
        <v>31</v>
      </c>
    </row>
    <row r="9" spans="2:13" ht="15" customHeight="1">
      <c r="B9" s="2" t="s">
        <v>23</v>
      </c>
      <c r="C9" s="17">
        <v>243</v>
      </c>
      <c r="D9" s="48" t="s">
        <v>47</v>
      </c>
      <c r="E9" s="48"/>
      <c r="G9" s="42" t="s">
        <v>15</v>
      </c>
      <c r="H9" s="40">
        <v>546</v>
      </c>
      <c r="I9" s="40">
        <v>0.3</v>
      </c>
      <c r="J9" s="41">
        <f>H9*I9</f>
        <v>163.79999999999998</v>
      </c>
      <c r="K9" s="41">
        <f>J9*0.8</f>
        <v>131.04</v>
      </c>
      <c r="L9" s="41">
        <f>J9*0.6</f>
        <v>98.27999999999999</v>
      </c>
      <c r="M9" s="25"/>
    </row>
    <row r="10" spans="2:13" ht="15" customHeight="1">
      <c r="B10" s="10"/>
      <c r="C10" s="10"/>
      <c r="D10" s="48" t="s">
        <v>44</v>
      </c>
      <c r="E10" s="48"/>
      <c r="G10" s="43" t="s">
        <v>16</v>
      </c>
      <c r="H10" s="40">
        <f>1217*0.8</f>
        <v>973.6</v>
      </c>
      <c r="I10" s="40">
        <v>0.25</v>
      </c>
      <c r="J10" s="41">
        <f>H10*I10</f>
        <v>243.4</v>
      </c>
      <c r="K10" s="41">
        <f>J10*0.8</f>
        <v>194.72000000000003</v>
      </c>
      <c r="L10" s="41">
        <f>J10*0.6</f>
        <v>146.04</v>
      </c>
      <c r="M10" s="25" t="s">
        <v>31</v>
      </c>
    </row>
    <row r="11" spans="4:13" ht="15" customHeight="1">
      <c r="D11" s="48" t="s">
        <v>45</v>
      </c>
      <c r="G11" s="42" t="s">
        <v>10</v>
      </c>
      <c r="H11" s="40">
        <v>823</v>
      </c>
      <c r="I11" s="40">
        <v>0.25</v>
      </c>
      <c r="J11" s="41">
        <f>H11*I11</f>
        <v>205.75</v>
      </c>
      <c r="K11" s="41">
        <f>J11*0.8</f>
        <v>164.60000000000002</v>
      </c>
      <c r="L11" s="41">
        <f>J11*0.6</f>
        <v>123.44999999999999</v>
      </c>
      <c r="M11" s="1"/>
    </row>
    <row r="12" spans="4:13" s="12" customFormat="1" ht="15" customHeight="1">
      <c r="D12" s="49" t="s">
        <v>46</v>
      </c>
      <c r="G12" s="42" t="s">
        <v>17</v>
      </c>
      <c r="H12" s="40">
        <v>147</v>
      </c>
      <c r="I12" s="40">
        <v>0.3</v>
      </c>
      <c r="J12" s="41">
        <f>H12*I12</f>
        <v>44.1</v>
      </c>
      <c r="K12" s="41">
        <f>J12*0.8</f>
        <v>35.28</v>
      </c>
      <c r="L12" s="41">
        <v>0</v>
      </c>
      <c r="M12" s="1"/>
    </row>
    <row r="13" spans="7:13" ht="15" customHeight="1" thickBot="1">
      <c r="G13" s="54" t="s">
        <v>18</v>
      </c>
      <c r="H13" s="54"/>
      <c r="I13" s="54"/>
      <c r="J13" s="54"/>
      <c r="K13" s="54"/>
      <c r="L13" s="54"/>
      <c r="M13" s="1"/>
    </row>
    <row r="14" spans="1:13" ht="15" customHeight="1" thickBot="1">
      <c r="A14" s="4"/>
      <c r="B14" s="50" t="s">
        <v>24</v>
      </c>
      <c r="C14" s="51"/>
      <c r="D14" s="51"/>
      <c r="E14" s="52"/>
      <c r="G14" s="31" t="s">
        <v>34</v>
      </c>
      <c r="H14" s="32" t="s">
        <v>36</v>
      </c>
      <c r="I14" s="33" t="s">
        <v>27</v>
      </c>
      <c r="J14" s="33" t="s">
        <v>35</v>
      </c>
      <c r="K14" s="33" t="s">
        <v>35</v>
      </c>
      <c r="L14" s="33" t="s">
        <v>35</v>
      </c>
      <c r="M14" s="1"/>
    </row>
    <row r="15" spans="1:13" ht="15" customHeight="1">
      <c r="A15" s="5"/>
      <c r="B15" s="26" t="s">
        <v>32</v>
      </c>
      <c r="C15" s="27" t="s">
        <v>12</v>
      </c>
      <c r="D15" s="27" t="s">
        <v>11</v>
      </c>
      <c r="E15" s="27" t="s">
        <v>2</v>
      </c>
      <c r="G15" s="34" t="s">
        <v>33</v>
      </c>
      <c r="H15" s="35" t="s">
        <v>37</v>
      </c>
      <c r="I15" s="35" t="s">
        <v>28</v>
      </c>
      <c r="J15" s="35" t="s">
        <v>26</v>
      </c>
      <c r="K15" s="35" t="s">
        <v>26</v>
      </c>
      <c r="L15" s="35" t="s">
        <v>26</v>
      </c>
      <c r="M15" s="1"/>
    </row>
    <row r="16" spans="1:13" ht="15" customHeight="1">
      <c r="A16" s="4"/>
      <c r="B16" s="28" t="s">
        <v>6</v>
      </c>
      <c r="C16" s="46">
        <v>5</v>
      </c>
      <c r="D16" s="11">
        <f>+$C$6/100*C16</f>
        <v>119.14999999999999</v>
      </c>
      <c r="E16" s="29">
        <f>D16*$C$9</f>
        <v>28953.449999999997</v>
      </c>
      <c r="G16" s="36"/>
      <c r="H16" s="37" t="s">
        <v>30</v>
      </c>
      <c r="I16" s="38"/>
      <c r="J16" s="39" t="s">
        <v>20</v>
      </c>
      <c r="K16" s="39" t="s">
        <v>21</v>
      </c>
      <c r="L16" s="39" t="s">
        <v>22</v>
      </c>
      <c r="M16" s="1"/>
    </row>
    <row r="17" spans="2:13" ht="15" customHeight="1">
      <c r="B17" s="28" t="s">
        <v>3</v>
      </c>
      <c r="C17" s="47">
        <v>25</v>
      </c>
      <c r="D17" s="11">
        <f>+$C$6/100*C17</f>
        <v>595.75</v>
      </c>
      <c r="E17" s="29">
        <f>D17*$C$9</f>
        <v>144767.25</v>
      </c>
      <c r="G17" s="42" t="s">
        <v>14</v>
      </c>
      <c r="H17" s="40">
        <f>894.6*0.8</f>
        <v>715.6800000000001</v>
      </c>
      <c r="I17" s="40">
        <v>0.22</v>
      </c>
      <c r="J17" s="41">
        <f>H17*I17</f>
        <v>157.4496</v>
      </c>
      <c r="K17" s="41">
        <f>J17*0.8</f>
        <v>125.95968</v>
      </c>
      <c r="L17" s="41">
        <f>J17*0.6</f>
        <v>94.46976</v>
      </c>
      <c r="M17" s="25" t="s">
        <v>31</v>
      </c>
    </row>
    <row r="18" spans="2:13" ht="15" customHeight="1">
      <c r="B18" s="28" t="s">
        <v>4</v>
      </c>
      <c r="C18" s="47">
        <v>20</v>
      </c>
      <c r="D18" s="11">
        <f>+$C$6/100*C18</f>
        <v>476.59999999999997</v>
      </c>
      <c r="E18" s="29">
        <f>D18*$C$9</f>
        <v>115813.79999999999</v>
      </c>
      <c r="G18" s="42" t="s">
        <v>15</v>
      </c>
      <c r="H18" s="40">
        <v>382.2</v>
      </c>
      <c r="I18" s="40">
        <v>0.3</v>
      </c>
      <c r="J18" s="41">
        <f>H18*I18</f>
        <v>114.66</v>
      </c>
      <c r="K18" s="41">
        <f>J18*0.8</f>
        <v>91.72800000000001</v>
      </c>
      <c r="L18" s="41">
        <f>J18*0.6</f>
        <v>68.79599999999999</v>
      </c>
      <c r="M18" s="25"/>
    </row>
    <row r="19" spans="2:13" ht="15" customHeight="1">
      <c r="B19" s="28" t="s">
        <v>5</v>
      </c>
      <c r="C19" s="47">
        <v>15</v>
      </c>
      <c r="D19" s="11">
        <f>+$C$6/100*C19</f>
        <v>357.45</v>
      </c>
      <c r="E19" s="29">
        <f>D19*$C$9</f>
        <v>86860.34999999999</v>
      </c>
      <c r="G19" s="42" t="s">
        <v>16</v>
      </c>
      <c r="H19" s="40">
        <f>851.9*0.8</f>
        <v>681.52</v>
      </c>
      <c r="I19" s="40">
        <v>0.25</v>
      </c>
      <c r="J19" s="41">
        <f>H19*I19</f>
        <v>170.38</v>
      </c>
      <c r="K19" s="41">
        <f>J19*0.8</f>
        <v>136.304</v>
      </c>
      <c r="L19" s="41">
        <f>J19*0.6</f>
        <v>102.228</v>
      </c>
      <c r="M19" s="25" t="s">
        <v>31</v>
      </c>
    </row>
    <row r="20" spans="2:13" ht="15" customHeight="1">
      <c r="B20" s="18"/>
      <c r="C20" s="4"/>
      <c r="D20" s="7"/>
      <c r="E20" s="19"/>
      <c r="G20" s="42" t="s">
        <v>10</v>
      </c>
      <c r="H20" s="40">
        <v>576</v>
      </c>
      <c r="I20" s="40">
        <v>0.25</v>
      </c>
      <c r="J20" s="41">
        <f>H20*I20</f>
        <v>144</v>
      </c>
      <c r="K20" s="41">
        <f>J20*0.8</f>
        <v>115.2</v>
      </c>
      <c r="L20" s="41">
        <f>J20*0.6</f>
        <v>86.39999999999999</v>
      </c>
      <c r="M20" s="1"/>
    </row>
    <row r="21" spans="2:13" ht="15" customHeight="1" thickBot="1">
      <c r="B21" s="20"/>
      <c r="C21" s="21"/>
      <c r="D21" s="22"/>
      <c r="E21" s="30">
        <f>SUM(E16:E20)</f>
        <v>376394.85</v>
      </c>
      <c r="G21" s="42" t="s">
        <v>17</v>
      </c>
      <c r="H21" s="40">
        <v>102.9</v>
      </c>
      <c r="I21" s="40">
        <v>0.3</v>
      </c>
      <c r="J21" s="41">
        <f>H21*I21</f>
        <v>30.87</v>
      </c>
      <c r="K21" s="41">
        <f>J21*0.8</f>
        <v>24.696</v>
      </c>
      <c r="L21" s="41">
        <v>0</v>
      </c>
      <c r="M21" s="1"/>
    </row>
    <row r="22" spans="7:13" ht="15" customHeight="1">
      <c r="G22" s="55" t="s">
        <v>19</v>
      </c>
      <c r="H22" s="55"/>
      <c r="I22" s="55"/>
      <c r="J22" s="55"/>
      <c r="K22" s="55"/>
      <c r="L22" s="55"/>
      <c r="M22" s="1"/>
    </row>
    <row r="23" spans="7:13" ht="15" customHeight="1" thickBot="1">
      <c r="G23" s="31" t="s">
        <v>34</v>
      </c>
      <c r="H23" s="32" t="s">
        <v>29</v>
      </c>
      <c r="I23" s="33" t="s">
        <v>27</v>
      </c>
      <c r="J23" s="33" t="s">
        <v>35</v>
      </c>
      <c r="K23" s="33" t="s">
        <v>35</v>
      </c>
      <c r="L23" s="33" t="s">
        <v>35</v>
      </c>
      <c r="M23" s="1"/>
    </row>
    <row r="24" spans="2:13" ht="15" customHeight="1" thickBot="1">
      <c r="B24" s="50" t="s">
        <v>25</v>
      </c>
      <c r="C24" s="51"/>
      <c r="D24" s="51"/>
      <c r="E24" s="52"/>
      <c r="G24" s="34" t="s">
        <v>33</v>
      </c>
      <c r="H24" s="35" t="s">
        <v>30</v>
      </c>
      <c r="I24" s="35" t="s">
        <v>28</v>
      </c>
      <c r="J24" s="35" t="s">
        <v>26</v>
      </c>
      <c r="K24" s="35" t="s">
        <v>26</v>
      </c>
      <c r="L24" s="35" t="s">
        <v>26</v>
      </c>
      <c r="M24" s="1"/>
    </row>
    <row r="25" spans="2:13" ht="15" customHeight="1">
      <c r="B25" s="26" t="s">
        <v>32</v>
      </c>
      <c r="C25" s="27" t="s">
        <v>12</v>
      </c>
      <c r="D25" s="27" t="s">
        <v>11</v>
      </c>
      <c r="E25" s="27" t="s">
        <v>2</v>
      </c>
      <c r="G25" s="36"/>
      <c r="H25" s="37"/>
      <c r="I25" s="38"/>
      <c r="J25" s="39" t="s">
        <v>20</v>
      </c>
      <c r="K25" s="39" t="s">
        <v>21</v>
      </c>
      <c r="L25" s="39" t="s">
        <v>22</v>
      </c>
      <c r="M25" s="1"/>
    </row>
    <row r="26" spans="2:13" ht="15" customHeight="1">
      <c r="B26" s="28" t="s">
        <v>3</v>
      </c>
      <c r="C26" s="47">
        <v>25</v>
      </c>
      <c r="D26" s="11">
        <f>+$C$6/100*C26</f>
        <v>595.75</v>
      </c>
      <c r="E26" s="29">
        <f>D26*$C$9</f>
        <v>144767.25</v>
      </c>
      <c r="G26" s="42" t="s">
        <v>14</v>
      </c>
      <c r="H26" s="40">
        <f>511.2*0.8</f>
        <v>408.96000000000004</v>
      </c>
      <c r="I26" s="40">
        <v>0.22</v>
      </c>
      <c r="J26" s="41">
        <f>H26*I26</f>
        <v>89.97120000000001</v>
      </c>
      <c r="K26" s="41">
        <f>J26*0.8</f>
        <v>71.97696</v>
      </c>
      <c r="L26" s="41">
        <f>J26*0.6</f>
        <v>53.98272000000001</v>
      </c>
      <c r="M26" s="25" t="s">
        <v>31</v>
      </c>
    </row>
    <row r="27" spans="2:13" ht="15" customHeight="1">
      <c r="B27" s="28" t="s">
        <v>4</v>
      </c>
      <c r="C27" s="47">
        <v>20</v>
      </c>
      <c r="D27" s="11">
        <f>+$C$6/100*C27</f>
        <v>476.59999999999997</v>
      </c>
      <c r="E27" s="29">
        <f>D27*$C$9</f>
        <v>115813.79999999999</v>
      </c>
      <c r="G27" s="42" t="s">
        <v>15</v>
      </c>
      <c r="H27" s="40">
        <v>218.4</v>
      </c>
      <c r="I27" s="40">
        <v>0.3</v>
      </c>
      <c r="J27" s="41">
        <f>H27*I27</f>
        <v>65.52</v>
      </c>
      <c r="K27" s="41">
        <f>J27*0.8</f>
        <v>52.416</v>
      </c>
      <c r="L27" s="41">
        <f>J27*0.6</f>
        <v>39.312</v>
      </c>
      <c r="M27" s="25"/>
    </row>
    <row r="28" spans="2:13" ht="15" customHeight="1">
      <c r="B28" s="28" t="s">
        <v>5</v>
      </c>
      <c r="C28" s="47">
        <v>15</v>
      </c>
      <c r="D28" s="11">
        <f>+$C$6/100*C28</f>
        <v>357.45</v>
      </c>
      <c r="E28" s="29">
        <f>D28*$C$9</f>
        <v>86860.34999999999</v>
      </c>
      <c r="G28" s="42" t="s">
        <v>16</v>
      </c>
      <c r="H28" s="40">
        <f>486.8*0.8</f>
        <v>389.44000000000005</v>
      </c>
      <c r="I28" s="40">
        <v>0.25</v>
      </c>
      <c r="J28" s="41">
        <f>H28*I28</f>
        <v>97.36000000000001</v>
      </c>
      <c r="K28" s="41">
        <f>J28*0.8</f>
        <v>77.88800000000002</v>
      </c>
      <c r="L28" s="41">
        <f>J28*0.6</f>
        <v>58.416000000000004</v>
      </c>
      <c r="M28" s="25" t="s">
        <v>31</v>
      </c>
    </row>
    <row r="29" spans="2:13" ht="15" customHeight="1">
      <c r="B29" s="18"/>
      <c r="C29" s="23"/>
      <c r="D29" s="7"/>
      <c r="E29" s="19"/>
      <c r="G29" s="42" t="s">
        <v>10</v>
      </c>
      <c r="H29" s="40">
        <v>329</v>
      </c>
      <c r="I29" s="40">
        <v>0.25</v>
      </c>
      <c r="J29" s="41">
        <f>H29*I29</f>
        <v>82.25</v>
      </c>
      <c r="K29" s="41">
        <f>J29*0.8</f>
        <v>65.8</v>
      </c>
      <c r="L29" s="41">
        <f>J29*0.6</f>
        <v>49.35</v>
      </c>
      <c r="M29" s="15"/>
    </row>
    <row r="30" spans="2:13" ht="15" customHeight="1" thickBot="1">
      <c r="B30" s="20"/>
      <c r="C30" s="24"/>
      <c r="D30" s="22"/>
      <c r="E30" s="30">
        <f>SUM(E26:E29)</f>
        <v>347441.39999999997</v>
      </c>
      <c r="G30" s="42" t="s">
        <v>17</v>
      </c>
      <c r="H30" s="40">
        <v>58.8</v>
      </c>
      <c r="I30" s="40">
        <v>0.3</v>
      </c>
      <c r="J30" s="41">
        <f>H30*I30</f>
        <v>17.639999999999997</v>
      </c>
      <c r="K30" s="41">
        <f>J30*0.8</f>
        <v>14.111999999999998</v>
      </c>
      <c r="L30" s="41">
        <v>0</v>
      </c>
      <c r="M30" s="15"/>
    </row>
    <row r="31" ht="8.25" customHeight="1"/>
    <row r="32" spans="4:13" ht="15" customHeight="1">
      <c r="D32" s="6"/>
      <c r="E32" s="6"/>
      <c r="G32" s="25" t="s">
        <v>31</v>
      </c>
      <c r="H32" t="s">
        <v>43</v>
      </c>
      <c r="M32" s="15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63" ht="12.75" customHeight="1"/>
  </sheetData>
  <sheetProtection/>
  <mergeCells count="6">
    <mergeCell ref="B24:E24"/>
    <mergeCell ref="G4:L4"/>
    <mergeCell ref="G13:L13"/>
    <mergeCell ref="G22:L22"/>
    <mergeCell ref="G3:L3"/>
    <mergeCell ref="B14:E14"/>
  </mergeCells>
  <printOptions/>
  <pageMargins left="0.75" right="0.75" top="1" bottom="1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5:D25"/>
  <sheetViews>
    <sheetView zoomScalePageLayoutView="0" workbookViewId="0" topLeftCell="A1">
      <selection activeCell="J21" sqref="J21"/>
    </sheetView>
  </sheetViews>
  <sheetFormatPr defaultColWidth="9.140625" defaultRowHeight="12.75"/>
  <sheetData>
    <row r="6" ht="40.5" customHeight="1"/>
    <row r="15" spans="2:4" ht="12.75">
      <c r="B15" s="14"/>
      <c r="C15" s="14"/>
      <c r="D15" s="14"/>
    </row>
    <row r="16" spans="2:4" ht="12.75">
      <c r="B16" s="14"/>
      <c r="C16" s="14"/>
      <c r="D16" s="14"/>
    </row>
    <row r="24" spans="2:4" ht="12.75">
      <c r="B24" s="14"/>
      <c r="C24" s="14"/>
      <c r="D24" s="14"/>
    </row>
    <row r="25" spans="2:4" ht="12.75">
      <c r="B25" s="14"/>
      <c r="C25" s="14"/>
      <c r="D2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Bernardini</dc:creator>
  <cp:keywords/>
  <dc:description/>
  <cp:lastModifiedBy>richard.galiandro</cp:lastModifiedBy>
  <cp:lastPrinted>2019-01-28T10:52:44Z</cp:lastPrinted>
  <dcterms:created xsi:type="dcterms:W3CDTF">2014-05-21T09:56:03Z</dcterms:created>
  <dcterms:modified xsi:type="dcterms:W3CDTF">2024-05-22T08:38:10Z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6CD7E6A4CBB54280B23B49F11EAC4078_13</vt:lpwstr>
  </property>
  <property fmtid="{D5CDD505-2E9C-101B-9397-08002B2CF9AE}" pid="3" name="KSOProductBuildVer">
    <vt:lpwstr>1033-12.2.0.13431</vt:lpwstr>
  </property>
</Properties>
</file>